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cashared-my.sharepoint.com/personal/nick_abdo_film_ca_gov/Documents/CFC Docs/"/>
    </mc:Choice>
  </mc:AlternateContent>
  <xr:revisionPtr revIDLastSave="1" documentId="8_{EC58EE3D-E8EC-4320-8614-DA18A47E28DD}" xr6:coauthVersionLast="36" xr6:coauthVersionMax="36" xr10:uidLastSave="{4B6AA37C-CE93-4100-BB16-25B82765A76F}"/>
  <bookViews>
    <workbookView xWindow="0" yWindow="0" windowWidth="23250" windowHeight="13170" tabRatio="732" xr2:uid="{00000000-000D-0000-FFFF-FFFF00000000}"/>
  </bookViews>
  <sheets>
    <sheet name="Calculator" sheetId="3" r:id="rId1"/>
  </sheets>
  <definedNames>
    <definedName name="Category">#REF!</definedName>
    <definedName name="_xlnm.Print_Area" localSheetId="0">Calculator!$B$1:$D$27</definedName>
    <definedName name="Schedule">#REF!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3" l="1"/>
  <c r="D20" i="3" l="1"/>
  <c r="D15" i="3" l="1"/>
  <c r="D21" i="3" s="1"/>
  <c r="D17" i="3"/>
  <c r="D18" i="3" s="1"/>
  <c r="D16" i="3"/>
  <c r="D22" i="3" s="1"/>
  <c r="AG29" i="3"/>
  <c r="D23" i="3" l="1"/>
</calcChain>
</file>

<file path=xl/sharedStrings.xml><?xml version="1.0" encoding="utf-8"?>
<sst xmlns="http://schemas.openxmlformats.org/spreadsheetml/2006/main" count="52" uniqueCount="43">
  <si>
    <t>Indie Range</t>
  </si>
  <si>
    <t>Threshold</t>
  </si>
  <si>
    <t>Points</t>
  </si>
  <si>
    <t>TV Series Range</t>
  </si>
  <si>
    <t>% Out of Zone Days</t>
  </si>
  <si>
    <t>% of Stage Days</t>
  </si>
  <si>
    <t>% Stage Days</t>
  </si>
  <si>
    <t>Rounded</t>
  </si>
  <si>
    <t>Total Qualified Wages AFTER adding 35% of Total Qualified Non-Wages</t>
  </si>
  <si>
    <t>Maximum Total Percentage Points:</t>
  </si>
  <si>
    <t>Independent</t>
  </si>
  <si>
    <t>Tax Credit Amount</t>
  </si>
  <si>
    <t>Total CA Principal Photography Days</t>
  </si>
  <si>
    <t>Base Job Ratio</t>
  </si>
  <si>
    <t>Final Adjusted Jobs Ratio</t>
  </si>
  <si>
    <t>Drop Down Menu Choices</t>
  </si>
  <si>
    <r>
      <t xml:space="preserve">Production Type
</t>
    </r>
    <r>
      <rPr>
        <b/>
        <sz val="10"/>
        <color theme="1"/>
        <rFont val="Calibri"/>
        <family val="2"/>
        <scheme val="minor"/>
      </rPr>
      <t>(click in the field to choose from drop-down menu)</t>
    </r>
  </si>
  <si>
    <t>Feature</t>
  </si>
  <si>
    <t>Television</t>
  </si>
  <si>
    <t>Tax Credit Amount Formula</t>
  </si>
  <si>
    <t>cfc</t>
  </si>
  <si>
    <t>California Film Commission - Film &amp; TV Tax Credit 2.0</t>
  </si>
  <si>
    <t>Out of Zone Principal Photo Days</t>
  </si>
  <si>
    <t>Prod Facility Principal Photo Days</t>
  </si>
  <si>
    <t>% Facility Day Points (1-7)</t>
  </si>
  <si>
    <t>Total Qualified Non-Wages* (including post &amp; VFX)</t>
  </si>
  <si>
    <t>Total Qualifed CA Wages*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</si>
  <si>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“</t>
    </r>
    <r>
      <rPr>
        <b/>
        <sz val="11"/>
        <color theme="1"/>
        <rFont val="Calibri"/>
        <family val="2"/>
        <scheme val="minor"/>
      </rPr>
      <t>Qualified Wages</t>
    </r>
    <r>
      <rPr>
        <sz val="11"/>
        <color theme="1"/>
        <rFont val="Calibri"/>
        <family val="2"/>
        <scheme val="minor"/>
      </rPr>
      <t xml:space="preserve">” - crew and staff salaries (excluding salaries for producers, writers, directors, actors and composers) and payments to “Qualified Entities,” such as Loan-out Corporations. All services must be performed in California.                                                                                                          
</t>
    </r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“</t>
    </r>
    <r>
      <rPr>
        <b/>
        <sz val="11"/>
        <color theme="1"/>
        <rFont val="Calibri"/>
        <family val="2"/>
        <scheme val="minor"/>
      </rPr>
      <t>Qualified Non-wages</t>
    </r>
    <r>
      <rPr>
        <sz val="11"/>
        <color theme="1"/>
        <rFont val="Calibri"/>
        <family val="2"/>
        <scheme val="minor"/>
      </rPr>
      <t xml:space="preserve">” - are the portion of production expenditures that qualify for a tax credit allocation. These costs must be incurred in the State of California, and can include cost of rental of facilities and equipment; production operation costs such as construction, wardrobe, food, lodging and lab pro-cessing. 
</t>
    </r>
  </si>
  <si>
    <t>Final</t>
  </si>
  <si>
    <t>Adjusted Jobs Ratio Comparison Calculator</t>
  </si>
  <si>
    <t>CA VFX (VU) eligible for Bonus Points</t>
  </si>
  <si>
    <r>
      <t xml:space="preserve">Instructions: Enter the information for the project into the YELLOW highlighted boxes only.  The chart will calculate the remaining information.  </t>
    </r>
    <r>
      <rPr>
        <b/>
        <sz val="11"/>
        <color rgb="FFFF0000"/>
        <rFont val="Calibri"/>
        <family val="2"/>
        <scheme val="minor"/>
      </rPr>
      <t>Do not include uplifts, bond or contingency in this chart.</t>
    </r>
  </si>
  <si>
    <t xml:space="preserve"> Non-indie Range</t>
  </si>
  <si>
    <t>Title</t>
  </si>
  <si>
    <t>CA VFX Spending Points (1-15)</t>
  </si>
  <si>
    <t>% Out of Zone Points (1-10)</t>
  </si>
  <si>
    <t>For Projects with CALs on or after July 1, 2016</t>
  </si>
  <si>
    <t>Relocating TV</t>
  </si>
  <si>
    <t>Bonus Points (Max 25):</t>
  </si>
  <si>
    <t>% Scale, Qualified 
Non-Wages</t>
  </si>
  <si>
    <t>% Increase per Factor Point</t>
  </si>
  <si>
    <t>Bin Size</t>
  </si>
  <si>
    <t>WEIGHTS: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</si>
</sst>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\(&quot;$&quot;#,##0.00\)"/>
    <numFmt numFmtId="165" formatCode="0.0%"/>
    <numFmt numFmtId="166" formatCode="0.0"/>
    <numFmt numFmtId="167" formatCode="0.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"/>
      <family val="2"/>
    </font>
    <font>
      <b/>
      <sz val="10"/>
      <color rgb="FFFF0000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7" fillId="0" borderId="0"/>
    <xf numFmtId="0" fontId="9" fillId="0" borderId="0"/>
    <xf numFmtId="44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0" fillId="0" borderId="0" xfId="0" applyProtection="1"/>
    <xf numFmtId="0" fontId="16" fillId="0" borderId="0" xfId="0" applyFont="1" applyProtection="1"/>
    <xf numFmtId="0" fontId="5" fillId="2" borderId="3" xfId="2" applyFont="1" applyFill="1" applyBorder="1" applyAlignment="1" applyProtection="1">
      <alignment horizontal="center" vertical="center" wrapText="1"/>
    </xf>
    <xf numFmtId="0" fontId="10" fillId="0" borderId="7" xfId="4" applyFont="1" applyBorder="1" applyAlignment="1" applyProtection="1">
      <alignment horizontal="center" vertical="center" wrapText="1"/>
    </xf>
    <xf numFmtId="0" fontId="10" fillId="0" borderId="8" xfId="4" applyFont="1" applyBorder="1" applyAlignment="1" applyProtection="1">
      <alignment horizontal="center" vertical="center" wrapText="1"/>
    </xf>
    <xf numFmtId="0" fontId="14" fillId="0" borderId="8" xfId="4" applyFont="1" applyBorder="1" applyAlignment="1" applyProtection="1">
      <alignment horizontal="right" vertical="center" wrapText="1"/>
    </xf>
    <xf numFmtId="0" fontId="14" fillId="0" borderId="7" xfId="4" applyFont="1" applyBorder="1" applyAlignment="1" applyProtection="1">
      <alignment horizontal="right" vertical="center" wrapText="1"/>
    </xf>
    <xf numFmtId="0" fontId="14" fillId="0" borderId="8" xfId="4" applyFont="1" applyBorder="1" applyProtection="1"/>
    <xf numFmtId="9" fontId="14" fillId="0" borderId="7" xfId="4" applyNumberFormat="1" applyFont="1" applyBorder="1" applyProtection="1"/>
    <xf numFmtId="0" fontId="14" fillId="0" borderId="10" xfId="4" applyFont="1" applyBorder="1" applyProtection="1"/>
    <xf numFmtId="9" fontId="14" fillId="0" borderId="9" xfId="4" applyNumberFormat="1" applyFont="1" applyBorder="1" applyProtection="1"/>
    <xf numFmtId="3" fontId="5" fillId="0" borderId="3" xfId="3" applyNumberFormat="1" applyFont="1" applyFill="1" applyBorder="1" applyAlignment="1" applyProtection="1">
      <alignment wrapText="1"/>
    </xf>
    <xf numFmtId="3" fontId="4" fillId="0" borderId="8" xfId="4" applyNumberFormat="1" applyFont="1" applyFill="1" applyBorder="1" applyProtection="1"/>
    <xf numFmtId="0" fontId="0" fillId="0" borderId="1" xfId="0" applyFont="1" applyBorder="1" applyProtection="1"/>
    <xf numFmtId="0" fontId="0" fillId="0" borderId="1" xfId="0" applyBorder="1" applyProtection="1"/>
    <xf numFmtId="0" fontId="21" fillId="0" borderId="1" xfId="2" applyFont="1" applyFill="1" applyBorder="1" applyAlignment="1" applyProtection="1">
      <alignment horizontal="right" wrapText="1"/>
    </xf>
    <xf numFmtId="0" fontId="0" fillId="0" borderId="21" xfId="0" applyFont="1" applyBorder="1" applyProtection="1"/>
    <xf numFmtId="0" fontId="16" fillId="0" borderId="22" xfId="0" applyFont="1" applyBorder="1" applyProtection="1"/>
    <xf numFmtId="0" fontId="21" fillId="0" borderId="2" xfId="2" applyFont="1" applyFill="1" applyBorder="1" applyAlignment="1" applyProtection="1">
      <alignment horizontal="right" wrapText="1"/>
    </xf>
    <xf numFmtId="165" fontId="0" fillId="0" borderId="1" xfId="20" applyNumberFormat="1" applyFont="1" applyBorder="1" applyAlignment="1" applyProtection="1">
      <alignment horizontal="right"/>
    </xf>
    <xf numFmtId="165" fontId="0" fillId="0" borderId="1" xfId="20" applyNumberFormat="1" applyFont="1" applyBorder="1" applyProtection="1"/>
    <xf numFmtId="41" fontId="21" fillId="0" borderId="1" xfId="1" applyNumberFormat="1" applyFont="1" applyFill="1" applyBorder="1" applyAlignment="1" applyProtection="1">
      <alignment horizontal="right" wrapText="1"/>
    </xf>
    <xf numFmtId="42" fontId="21" fillId="0" borderId="1" xfId="1" applyNumberFormat="1" applyFont="1" applyFill="1" applyBorder="1" applyAlignment="1" applyProtection="1">
      <alignment wrapText="1"/>
    </xf>
    <xf numFmtId="0" fontId="6" fillId="0" borderId="27" xfId="0" applyFont="1" applyBorder="1" applyAlignment="1" applyProtection="1">
      <alignment horizontal="center"/>
    </xf>
    <xf numFmtId="0" fontId="10" fillId="0" borderId="27" xfId="4" applyFont="1" applyBorder="1" applyAlignment="1" applyProtection="1">
      <alignment horizontal="center" vertical="center" wrapText="1"/>
    </xf>
    <xf numFmtId="3" fontId="4" fillId="0" borderId="27" xfId="4" applyNumberFormat="1" applyFont="1" applyFill="1" applyBorder="1" applyAlignment="1" applyProtection="1">
      <alignment horizontal="left"/>
    </xf>
    <xf numFmtId="3" fontId="4" fillId="0" borderId="27" xfId="4" applyNumberFormat="1" applyFont="1" applyFill="1" applyBorder="1" applyProtection="1"/>
    <xf numFmtId="167" fontId="0" fillId="0" borderId="1" xfId="0" applyNumberFormat="1" applyFont="1" applyBorder="1" applyProtection="1"/>
    <xf numFmtId="167" fontId="22" fillId="6" borderId="13" xfId="2" applyNumberFormat="1" applyFont="1" applyFill="1" applyBorder="1" applyAlignment="1" applyProtection="1">
      <alignment horizontal="right" vertical="center" wrapText="1"/>
    </xf>
    <xf numFmtId="0" fontId="9" fillId="0" borderId="0" xfId="0" applyFont="1" applyProtection="1"/>
    <xf numFmtId="0" fontId="3" fillId="0" borderId="0" xfId="2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Fill="1" applyProtection="1"/>
    <xf numFmtId="164" fontId="3" fillId="0" borderId="0" xfId="2" applyNumberFormat="1" applyFont="1" applyFill="1" applyBorder="1" applyAlignment="1" applyProtection="1">
      <alignment horizontal="right" wrapText="1"/>
    </xf>
    <xf numFmtId="0" fontId="3" fillId="0" borderId="0" xfId="2" applyNumberFormat="1" applyFont="1" applyFill="1" applyBorder="1" applyAlignment="1" applyProtection="1">
      <alignment horizontal="center" wrapText="1"/>
    </xf>
    <xf numFmtId="44" fontId="4" fillId="0" borderId="0" xfId="1" applyFont="1" applyFill="1" applyBorder="1" applyProtection="1"/>
    <xf numFmtId="0" fontId="4" fillId="0" borderId="0" xfId="0" applyFont="1" applyProtection="1"/>
    <xf numFmtId="0" fontId="4" fillId="0" borderId="0" xfId="0" applyFont="1" applyFill="1" applyProtection="1"/>
    <xf numFmtId="0" fontId="4" fillId="0" borderId="0" xfId="0" applyFont="1" applyBorder="1" applyProtection="1"/>
    <xf numFmtId="44" fontId="4" fillId="0" borderId="0" xfId="1" applyFont="1" applyProtection="1"/>
    <xf numFmtId="44" fontId="4" fillId="0" borderId="0" xfId="1" applyFont="1" applyAlignment="1" applyProtection="1">
      <alignment horizontal="right" wrapText="1"/>
    </xf>
    <xf numFmtId="0" fontId="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9" fillId="0" borderId="0" xfId="4" applyProtection="1"/>
    <xf numFmtId="0" fontId="10" fillId="0" borderId="4" xfId="4" applyFont="1" applyBorder="1" applyAlignment="1" applyProtection="1">
      <alignment horizontal="center" vertical="center" wrapText="1"/>
    </xf>
    <xf numFmtId="0" fontId="10" fillId="0" borderId="3" xfId="4" applyFont="1" applyBorder="1" applyAlignment="1" applyProtection="1">
      <alignment horizontal="center" vertical="center" wrapText="1"/>
    </xf>
    <xf numFmtId="0" fontId="10" fillId="4" borderId="3" xfId="4" applyFont="1" applyFill="1" applyBorder="1" applyAlignment="1" applyProtection="1">
      <alignment horizontal="center" vertical="center" wrapText="1"/>
    </xf>
    <xf numFmtId="0" fontId="10" fillId="5" borderId="4" xfId="4" applyFont="1" applyFill="1" applyBorder="1" applyAlignment="1" applyProtection="1">
      <alignment horizontal="center" vertical="center" wrapText="1"/>
    </xf>
    <xf numFmtId="0" fontId="10" fillId="5" borderId="3" xfId="4" applyFont="1" applyFill="1" applyBorder="1" applyAlignment="1" applyProtection="1">
      <alignment horizontal="center" vertical="center" wrapText="1"/>
    </xf>
    <xf numFmtId="0" fontId="10" fillId="0" borderId="8" xfId="4" applyFont="1" applyBorder="1" applyAlignment="1" applyProtection="1">
      <alignment horizontal="right" vertical="center" wrapText="1"/>
    </xf>
    <xf numFmtId="3" fontId="4" fillId="0" borderId="18" xfId="4" applyNumberFormat="1" applyFont="1" applyFill="1" applyBorder="1" applyProtection="1"/>
    <xf numFmtId="166" fontId="4" fillId="0" borderId="15" xfId="4" applyNumberFormat="1" applyFont="1" applyFill="1" applyBorder="1" applyProtection="1"/>
    <xf numFmtId="3" fontId="4" fillId="4" borderId="15" xfId="4" applyNumberFormat="1" applyFont="1" applyFill="1" applyBorder="1" applyProtection="1"/>
    <xf numFmtId="3" fontId="4" fillId="5" borderId="14" xfId="4" applyNumberFormat="1" applyFont="1" applyFill="1" applyBorder="1" applyProtection="1"/>
    <xf numFmtId="3" fontId="4" fillId="5" borderId="6" xfId="4" applyNumberFormat="1" applyFont="1" applyFill="1" applyBorder="1" applyProtection="1"/>
    <xf numFmtId="0" fontId="14" fillId="0" borderId="8" xfId="4" applyFont="1" applyBorder="1" applyAlignment="1" applyProtection="1">
      <alignment horizontal="right"/>
    </xf>
    <xf numFmtId="0" fontId="14" fillId="0" borderId="0" xfId="4" applyFont="1" applyProtection="1"/>
    <xf numFmtId="3" fontId="4" fillId="0" borderId="5" xfId="4" applyNumberFormat="1" applyFont="1" applyFill="1" applyBorder="1" applyProtection="1"/>
    <xf numFmtId="166" fontId="4" fillId="0" borderId="14" xfId="4" applyNumberFormat="1" applyFont="1" applyFill="1" applyBorder="1" applyProtection="1"/>
    <xf numFmtId="3" fontId="4" fillId="4" borderId="1" xfId="4" applyNumberFormat="1" applyFont="1" applyFill="1" applyBorder="1" applyProtection="1"/>
    <xf numFmtId="3" fontId="4" fillId="5" borderId="1" xfId="4" applyNumberFormat="1" applyFont="1" applyFill="1" applyBorder="1" applyProtection="1"/>
    <xf numFmtId="3" fontId="4" fillId="5" borderId="8" xfId="4" applyNumberFormat="1" applyFont="1" applyFill="1" applyBorder="1" applyProtection="1"/>
    <xf numFmtId="3" fontId="4" fillId="0" borderId="7" xfId="4" applyNumberFormat="1" applyFont="1" applyFill="1" applyBorder="1" applyProtection="1"/>
    <xf numFmtId="166" fontId="4" fillId="0" borderId="1" xfId="4" applyNumberFormat="1" applyFont="1" applyFill="1" applyBorder="1" applyProtection="1"/>
    <xf numFmtId="3" fontId="4" fillId="0" borderId="7" xfId="4" applyNumberFormat="1" applyFont="1" applyBorder="1" applyProtection="1"/>
    <xf numFmtId="166" fontId="4" fillId="0" borderId="1" xfId="4" applyNumberFormat="1" applyFont="1" applyBorder="1" applyProtection="1"/>
    <xf numFmtId="0" fontId="15" fillId="0" borderId="0" xfId="4" applyFont="1" applyFill="1" applyBorder="1" applyProtection="1"/>
    <xf numFmtId="3" fontId="4" fillId="5" borderId="2" xfId="4" applyNumberFormat="1" applyFont="1" applyFill="1" applyBorder="1" applyProtection="1"/>
    <xf numFmtId="3" fontId="4" fillId="4" borderId="2" xfId="4" applyNumberFormat="1" applyFont="1" applyFill="1" applyBorder="1" applyProtection="1"/>
    <xf numFmtId="3" fontId="4" fillId="4" borderId="16" xfId="4" applyNumberFormat="1" applyFont="1" applyFill="1" applyBorder="1" applyProtection="1"/>
    <xf numFmtId="166" fontId="4" fillId="0" borderId="17" xfId="4" applyNumberFormat="1" applyFont="1" applyBorder="1" applyProtection="1"/>
    <xf numFmtId="3" fontId="4" fillId="4" borderId="17" xfId="4" applyNumberFormat="1" applyFont="1" applyFill="1" applyBorder="1" applyProtection="1"/>
    <xf numFmtId="0" fontId="14" fillId="0" borderId="10" xfId="4" applyFont="1" applyBorder="1" applyAlignment="1" applyProtection="1">
      <alignment horizontal="right"/>
    </xf>
    <xf numFmtId="0" fontId="6" fillId="0" borderId="0" xfId="0" applyFont="1" applyBorder="1" applyProtection="1"/>
    <xf numFmtId="0" fontId="14" fillId="0" borderId="0" xfId="4" applyFont="1" applyBorder="1" applyProtection="1"/>
    <xf numFmtId="0" fontId="5" fillId="0" borderId="31" xfId="21" applyFont="1" applyFill="1" applyBorder="1" applyAlignment="1" applyProtection="1">
      <alignment wrapText="1"/>
    </xf>
    <xf numFmtId="10" fontId="5" fillId="0" borderId="3" xfId="21" applyNumberFormat="1" applyFont="1" applyFill="1" applyBorder="1" applyAlignment="1" applyProtection="1">
      <alignment wrapText="1"/>
    </xf>
    <xf numFmtId="0" fontId="11" fillId="3" borderId="11" xfId="4" applyFont="1" applyFill="1" applyBorder="1" applyAlignment="1" applyProtection="1">
      <alignment horizontal="center" vertical="center"/>
    </xf>
    <xf numFmtId="0" fontId="11" fillId="3" borderId="12" xfId="4" applyFont="1" applyFill="1" applyBorder="1" applyAlignment="1" applyProtection="1">
      <alignment horizontal="center" vertical="center"/>
    </xf>
    <xf numFmtId="0" fontId="11" fillId="3" borderId="4" xfId="4" applyFont="1" applyFill="1" applyBorder="1" applyAlignment="1" applyProtection="1">
      <alignment horizontal="center" vertical="center"/>
    </xf>
    <xf numFmtId="0" fontId="11" fillId="3" borderId="13" xfId="4" applyFont="1" applyFill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0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20" fillId="0" borderId="17" xfId="2" applyFont="1" applyFill="1" applyBorder="1" applyAlignment="1" applyProtection="1">
      <alignment horizontal="left" vertical="center" wrapText="1"/>
    </xf>
    <xf numFmtId="0" fontId="20" fillId="0" borderId="20" xfId="2" applyFont="1" applyFill="1" applyBorder="1" applyAlignment="1" applyProtection="1">
      <alignment horizontal="left" vertical="center" wrapText="1"/>
    </xf>
    <xf numFmtId="44" fontId="17" fillId="0" borderId="17" xfId="1" applyFont="1" applyFill="1" applyBorder="1" applyAlignment="1" applyProtection="1">
      <alignment horizontal="left" vertical="center" wrapText="1"/>
    </xf>
    <xf numFmtId="44" fontId="17" fillId="0" borderId="20" xfId="1" applyFont="1" applyFill="1" applyBorder="1" applyAlignment="1" applyProtection="1">
      <alignment horizontal="left" vertical="center" wrapText="1"/>
    </xf>
    <xf numFmtId="0" fontId="0" fillId="0" borderId="28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16" fillId="0" borderId="17" xfId="0" applyFont="1" applyBorder="1" applyAlignment="1" applyProtection="1">
      <alignment horizontal="left" wrapText="1"/>
    </xf>
    <xf numFmtId="0" fontId="16" fillId="0" borderId="20" xfId="0" applyFont="1" applyBorder="1" applyAlignment="1" applyProtection="1">
      <alignment horizontal="left" wrapText="1"/>
    </xf>
    <xf numFmtId="0" fontId="16" fillId="0" borderId="16" xfId="0" applyFont="1" applyBorder="1" applyAlignment="1" applyProtection="1">
      <alignment horizontal="left" vertical="center" wrapText="1"/>
    </xf>
    <xf numFmtId="0" fontId="16" fillId="0" borderId="19" xfId="0" applyFont="1" applyBorder="1" applyAlignment="1" applyProtection="1">
      <alignment horizontal="left" vertical="center" wrapText="1"/>
    </xf>
    <xf numFmtId="0" fontId="18" fillId="0" borderId="4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left"/>
    </xf>
    <xf numFmtId="0" fontId="16" fillId="0" borderId="20" xfId="0" applyFont="1" applyBorder="1" applyAlignment="1" applyProtection="1">
      <alignment horizontal="left"/>
    </xf>
    <xf numFmtId="0" fontId="19" fillId="0" borderId="0" xfId="0" applyFont="1" applyBorder="1" applyAlignment="1" applyProtection="1">
      <alignment horizontal="center" wrapText="1"/>
    </xf>
    <xf numFmtId="0" fontId="16" fillId="0" borderId="17" xfId="0" applyFont="1" applyBorder="1" applyAlignment="1" applyProtection="1">
      <alignment horizontal="left" vertical="center" wrapText="1"/>
    </xf>
    <xf numFmtId="0" fontId="16" fillId="0" borderId="20" xfId="0" applyFont="1" applyBorder="1" applyAlignment="1" applyProtection="1">
      <alignment horizontal="left" vertical="center" wrapText="1"/>
    </xf>
    <xf numFmtId="0" fontId="19" fillId="0" borderId="18" xfId="0" applyFont="1" applyBorder="1" applyAlignment="1" applyProtection="1">
      <alignment horizontal="center" vertical="center"/>
    </xf>
    <xf numFmtId="0" fontId="19" fillId="0" borderId="15" xfId="0" applyFont="1" applyBorder="1" applyAlignment="1" applyProtection="1">
      <alignment horizontal="center" vertical="center"/>
    </xf>
    <xf numFmtId="0" fontId="19" fillId="0" borderId="29" xfId="0" applyFont="1" applyBorder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 vertical="center" wrapText="1"/>
    </xf>
    <xf numFmtId="0" fontId="16" fillId="0" borderId="24" xfId="0" applyFont="1" applyBorder="1" applyAlignment="1" applyProtection="1">
      <alignment horizontal="center" vertical="center" wrapText="1"/>
    </xf>
    <xf numFmtId="0" fontId="16" fillId="0" borderId="2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6" fillId="0" borderId="17" xfId="0" applyFont="1" applyFill="1" applyBorder="1" applyAlignment="1" applyProtection="1">
      <alignment horizontal="left" wrapText="1"/>
    </xf>
    <xf numFmtId="0" fontId="16" fillId="0" borderId="20" xfId="0" applyFont="1" applyFill="1" applyBorder="1" applyAlignment="1" applyProtection="1">
      <alignment horizontal="left" wrapText="1"/>
    </xf>
    <xf numFmtId="0" fontId="16" fillId="0" borderId="17" xfId="0" applyFont="1" applyFill="1" applyBorder="1" applyAlignment="1" applyProtection="1">
      <alignment horizontal="center" wrapText="1"/>
      <protection locked="0"/>
    </xf>
    <xf numFmtId="0" fontId="16" fillId="0" borderId="20" xfId="0" applyFont="1" applyFill="1" applyBorder="1" applyAlignment="1" applyProtection="1">
      <alignment horizontal="center" wrapText="1"/>
      <protection locked="0"/>
    </xf>
    <xf numFmtId="0" fontId="16" fillId="0" borderId="17" xfId="0" applyFont="1" applyBorder="1" applyAlignment="1" applyProtection="1">
      <alignment horizontal="left" vertical="center"/>
    </xf>
    <xf numFmtId="0" fontId="16" fillId="0" borderId="20" xfId="0" applyFont="1" applyBorder="1" applyAlignment="1" applyProtection="1">
      <alignment horizontal="left" vertical="center"/>
    </xf>
    <xf numFmtId="0" fontId="20" fillId="0" borderId="17" xfId="2" applyFont="1" applyFill="1" applyBorder="1" applyAlignment="1" applyProtection="1">
      <alignment horizontal="left" wrapText="1"/>
    </xf>
    <xf numFmtId="0" fontId="20" fillId="0" borderId="20" xfId="2" applyFont="1" applyFill="1" applyBorder="1" applyAlignment="1" applyProtection="1">
      <alignment horizontal="left" wrapText="1"/>
    </xf>
    <xf numFmtId="0" fontId="16" fillId="0" borderId="17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" xfId="0" applyFont="1" applyFill="1" applyBorder="1" applyAlignment="1" applyProtection="1">
      <alignment horizontal="right"/>
      <protection locked="0"/>
    </xf>
    <xf numFmtId="41" fontId="0" fillId="7" borderId="1" xfId="1" applyNumberFormat="1" applyFont="1" applyFill="1" applyBorder="1" applyProtection="1">
      <protection locked="0"/>
    </xf>
    <xf numFmtId="3" fontId="0" fillId="7" borderId="1" xfId="0" applyNumberFormat="1" applyFont="1" applyFill="1" applyBorder="1" applyProtection="1">
      <protection locked="0"/>
    </xf>
  </cellXfs>
  <cellStyles count="22">
    <cellStyle name="Currency" xfId="1" builtinId="4"/>
    <cellStyle name="Currency 2" xfId="5" xr:uid="{00000000-0005-0000-0000-000001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 2" xfId="4" xr:uid="{00000000-0005-0000-0000-000011000000}"/>
    <cellStyle name="Normal_Filtered" xfId="3" xr:uid="{00000000-0005-0000-0000-000012000000}"/>
    <cellStyle name="Normal_Filtered_Calculator" xfId="21" xr:uid="{00000000-0005-0000-0000-000013000000}"/>
    <cellStyle name="Normal_Sheet1" xfId="2" xr:uid="{00000000-0005-0000-0000-000014000000}"/>
    <cellStyle name="Percent" xfId="20" builtinId="5"/>
  </cellStyles>
  <dxfs count="0"/>
  <tableStyles count="0" defaultTableStyle="TableStyleMedium2" defaultPivotStyle="PivotStyleLight16"/>
  <colors>
    <mruColors>
      <color rgb="FFFFFF99"/>
      <color rgb="FFFFFF66"/>
      <color rgb="FF99FF99"/>
      <color rgb="FFFFCCCC"/>
      <color rgb="FFCCECFF"/>
      <color rgb="FFFFCCFF"/>
      <color rgb="FF99CCFF"/>
      <color rgb="FF33CC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K102"/>
  <sheetViews>
    <sheetView showGridLines="0" tabSelected="1" topLeftCell="A3" zoomScaleNormal="100" workbookViewId="0">
      <selection activeCell="D13" sqref="D13"/>
    </sheetView>
  </sheetViews>
  <sheetFormatPr defaultColWidth="8.85546875" defaultRowHeight="15" x14ac:dyDescent="0.25"/>
  <cols>
    <col min="1" max="1" width="7.5703125" style="1" customWidth="1"/>
    <col min="2" max="2" width="8.85546875" style="1"/>
    <col min="3" max="3" width="33.42578125" style="1" customWidth="1"/>
    <col min="4" max="4" width="25.42578125" style="1" customWidth="1"/>
    <col min="5" max="24" width="8.85546875" style="1"/>
    <col min="25" max="25" width="34.28515625" style="1" customWidth="1"/>
    <col min="26" max="26" width="30.5703125" style="1" customWidth="1"/>
    <col min="27" max="16384" width="8.85546875" style="1"/>
  </cols>
  <sheetData>
    <row r="1" spans="1:37" ht="13.9" customHeight="1" thickBot="1" x14ac:dyDescent="0.35">
      <c r="B1" s="103"/>
      <c r="C1" s="103"/>
    </row>
    <row r="2" spans="1:37" ht="22.15" customHeight="1" x14ac:dyDescent="0.25">
      <c r="B2" s="106" t="s">
        <v>21</v>
      </c>
      <c r="C2" s="107"/>
      <c r="D2" s="108"/>
      <c r="Z2" s="2" t="s">
        <v>15</v>
      </c>
      <c r="AA2" s="2" t="s">
        <v>19</v>
      </c>
    </row>
    <row r="3" spans="1:37" ht="19.899999999999999" customHeight="1" x14ac:dyDescent="0.25">
      <c r="B3" s="83" t="s">
        <v>29</v>
      </c>
      <c r="C3" s="84"/>
      <c r="D3" s="85"/>
      <c r="Z3" s="2"/>
    </row>
    <row r="4" spans="1:37" ht="19.899999999999999" customHeight="1" thickBot="1" x14ac:dyDescent="0.3">
      <c r="A4" s="30"/>
      <c r="B4" s="86" t="s">
        <v>36</v>
      </c>
      <c r="C4" s="87"/>
      <c r="D4" s="88"/>
      <c r="Z4" s="1" t="s">
        <v>17</v>
      </c>
      <c r="AA4" s="1">
        <v>20</v>
      </c>
    </row>
    <row r="5" spans="1:37" ht="50.25" customHeight="1" x14ac:dyDescent="0.25">
      <c r="B5" s="109" t="s">
        <v>31</v>
      </c>
      <c r="C5" s="110"/>
      <c r="D5" s="111"/>
      <c r="Z5" s="1" t="s">
        <v>10</v>
      </c>
      <c r="AA5" s="1">
        <v>25</v>
      </c>
    </row>
    <row r="6" spans="1:37" ht="18" customHeight="1" x14ac:dyDescent="0.25">
      <c r="B6" s="115" t="s">
        <v>33</v>
      </c>
      <c r="C6" s="116"/>
      <c r="D6" s="123" t="s">
        <v>28</v>
      </c>
      <c r="Z6" s="1" t="s">
        <v>18</v>
      </c>
      <c r="AA6" s="1">
        <v>20</v>
      </c>
    </row>
    <row r="7" spans="1:37" ht="28.15" customHeight="1" x14ac:dyDescent="0.25">
      <c r="B7" s="113" t="s">
        <v>16</v>
      </c>
      <c r="C7" s="114"/>
      <c r="D7" s="124" t="s">
        <v>17</v>
      </c>
      <c r="Z7" s="1" t="s">
        <v>37</v>
      </c>
      <c r="AA7" s="1">
        <v>25</v>
      </c>
    </row>
    <row r="8" spans="1:37" ht="18" customHeight="1" x14ac:dyDescent="0.25">
      <c r="B8" s="121" t="s">
        <v>26</v>
      </c>
      <c r="C8" s="122"/>
      <c r="D8" s="125"/>
      <c r="E8" s="112"/>
      <c r="F8" s="112"/>
      <c r="G8" s="112"/>
      <c r="H8" s="112"/>
      <c r="I8" s="112"/>
      <c r="J8" s="112"/>
      <c r="K8" s="112"/>
    </row>
    <row r="9" spans="1:37" ht="16.149999999999999" customHeight="1" x14ac:dyDescent="0.25">
      <c r="B9" s="119" t="s">
        <v>25</v>
      </c>
      <c r="C9" s="120"/>
      <c r="D9" s="125"/>
      <c r="E9" s="112"/>
      <c r="F9" s="112"/>
      <c r="G9" s="112"/>
      <c r="H9" s="112"/>
      <c r="I9" s="112"/>
      <c r="J9" s="112"/>
      <c r="K9" s="112"/>
      <c r="Y9" s="2"/>
      <c r="Z9" s="31"/>
    </row>
    <row r="10" spans="1:37" ht="16.149999999999999" customHeight="1" thickBot="1" x14ac:dyDescent="0.3">
      <c r="B10" s="89" t="s">
        <v>12</v>
      </c>
      <c r="C10" s="90"/>
      <c r="D10" s="126"/>
      <c r="E10" s="112"/>
      <c r="F10" s="112"/>
      <c r="G10" s="112"/>
      <c r="H10" s="112"/>
      <c r="I10" s="112"/>
      <c r="J10" s="112"/>
      <c r="K10" s="112"/>
      <c r="Y10" s="32"/>
      <c r="Z10" s="33"/>
      <c r="AA10" s="33"/>
      <c r="AB10" s="33"/>
      <c r="AC10" s="34"/>
    </row>
    <row r="11" spans="1:37" ht="16.149999999999999" customHeight="1" thickBot="1" x14ac:dyDescent="0.3">
      <c r="B11" s="89" t="s">
        <v>22</v>
      </c>
      <c r="C11" s="90"/>
      <c r="D11" s="126"/>
      <c r="E11" s="112"/>
      <c r="F11" s="112"/>
      <c r="G11" s="112"/>
      <c r="H11" s="112"/>
      <c r="I11" s="112"/>
      <c r="J11" s="112"/>
      <c r="K11" s="112"/>
      <c r="Y11" s="1" t="s">
        <v>42</v>
      </c>
      <c r="Z11" s="3" t="s">
        <v>39</v>
      </c>
      <c r="AA11" s="3" t="s">
        <v>40</v>
      </c>
      <c r="AB11" s="3" t="s">
        <v>41</v>
      </c>
      <c r="AC11" s="35"/>
      <c r="AD11" s="35"/>
      <c r="AE11" s="31"/>
      <c r="AF11" s="31"/>
      <c r="AG11" s="36"/>
      <c r="AH11" s="37"/>
      <c r="AI11" s="34"/>
      <c r="AJ11" s="38"/>
      <c r="AK11" s="38"/>
    </row>
    <row r="12" spans="1:37" ht="16.149999999999999" customHeight="1" thickBot="1" x14ac:dyDescent="0.3">
      <c r="B12" s="89" t="s">
        <v>23</v>
      </c>
      <c r="C12" s="90"/>
      <c r="D12" s="126"/>
      <c r="E12" s="112"/>
      <c r="F12" s="112"/>
      <c r="G12" s="112"/>
      <c r="H12" s="112"/>
      <c r="I12" s="112"/>
      <c r="J12" s="112"/>
      <c r="K12" s="112"/>
      <c r="Z12" s="77">
        <v>0.35</v>
      </c>
      <c r="AA12" s="77">
        <v>1</v>
      </c>
      <c r="AB12" s="78">
        <v>0.1</v>
      </c>
      <c r="AC12" s="34"/>
      <c r="AD12" s="34"/>
      <c r="AE12" s="34"/>
      <c r="AF12" s="34"/>
      <c r="AG12" s="34"/>
      <c r="AH12" s="34"/>
      <c r="AI12" s="34"/>
      <c r="AJ12" s="39"/>
      <c r="AK12" s="39"/>
    </row>
    <row r="13" spans="1:37" ht="16.149999999999999" customHeight="1" thickBot="1" x14ac:dyDescent="0.3">
      <c r="B13" s="91" t="s">
        <v>30</v>
      </c>
      <c r="C13" s="92"/>
      <c r="D13" s="125"/>
      <c r="E13" s="112"/>
      <c r="F13" s="112"/>
      <c r="G13" s="112"/>
      <c r="H13" s="112"/>
      <c r="I13" s="112"/>
      <c r="J13" s="112"/>
      <c r="K13" s="112"/>
      <c r="X13" s="32"/>
      <c r="Y13" s="40"/>
      <c r="Z13" s="38"/>
      <c r="AA13" s="38"/>
      <c r="AB13" s="35"/>
      <c r="AC13" s="41"/>
      <c r="AD13" s="42"/>
      <c r="AE13" s="38"/>
      <c r="AF13" s="38"/>
      <c r="AG13" s="38"/>
      <c r="AH13" s="43"/>
      <c r="AI13" s="43"/>
      <c r="AJ13" s="39"/>
      <c r="AK13" s="39"/>
    </row>
    <row r="14" spans="1:37" ht="16.149999999999999" customHeight="1" thickBot="1" x14ac:dyDescent="0.3">
      <c r="B14" s="117" t="s">
        <v>11</v>
      </c>
      <c r="C14" s="118"/>
      <c r="D14" s="22">
        <f>IF($D$7="Feature",MIN(0.2*SUM(D8:D9),20000000),IF($D$7="Independent",MIN(0.25*SUM(D8:D9),2500000),IF($D$7="Television",MIN(0.2*SUM(D8:D9),20000000),IF($D$7="Relocating TV",MIN(0.25*SUM(D8:D9),25000000),ERROR))))</f>
        <v>0</v>
      </c>
      <c r="E14" s="112"/>
      <c r="F14" s="112"/>
      <c r="G14" s="112"/>
      <c r="H14" s="112"/>
      <c r="I14" s="112"/>
      <c r="J14" s="112"/>
      <c r="K14" s="112"/>
      <c r="X14" s="32"/>
      <c r="Y14" s="24"/>
      <c r="Z14" s="81" t="s">
        <v>32</v>
      </c>
      <c r="AA14" s="82"/>
      <c r="AB14" s="81" t="s">
        <v>0</v>
      </c>
      <c r="AC14" s="82"/>
      <c r="AD14" s="81" t="s">
        <v>3</v>
      </c>
      <c r="AE14" s="82"/>
      <c r="AF14" s="44"/>
      <c r="AG14" s="79" t="s">
        <v>4</v>
      </c>
      <c r="AH14" s="80"/>
      <c r="AI14" s="45"/>
      <c r="AJ14" s="79" t="s">
        <v>5</v>
      </c>
      <c r="AK14" s="80"/>
    </row>
    <row r="15" spans="1:37" ht="16.149999999999999" customHeight="1" thickBot="1" x14ac:dyDescent="0.3">
      <c r="B15" s="101" t="s">
        <v>4</v>
      </c>
      <c r="C15" s="102"/>
      <c r="D15" s="20" t="e">
        <f>SUM(D11/D10)</f>
        <v>#DIV/0!</v>
      </c>
      <c r="E15" s="112"/>
      <c r="F15" s="112"/>
      <c r="G15" s="112"/>
      <c r="H15" s="112"/>
      <c r="I15" s="112"/>
      <c r="J15" s="112"/>
      <c r="K15" s="112"/>
      <c r="X15" s="32"/>
      <c r="Y15" s="25"/>
      <c r="Z15" s="46" t="s">
        <v>7</v>
      </c>
      <c r="AA15" s="47" t="s">
        <v>2</v>
      </c>
      <c r="AB15" s="48" t="s">
        <v>7</v>
      </c>
      <c r="AC15" s="48" t="s">
        <v>2</v>
      </c>
      <c r="AD15" s="49" t="s">
        <v>7</v>
      </c>
      <c r="AE15" s="50" t="s">
        <v>2</v>
      </c>
      <c r="AF15" s="39"/>
      <c r="AG15" s="4" t="s">
        <v>1</v>
      </c>
      <c r="AH15" s="51" t="s">
        <v>2</v>
      </c>
      <c r="AI15" s="45"/>
      <c r="AJ15" s="4" t="s">
        <v>1</v>
      </c>
      <c r="AK15" s="5" t="s">
        <v>2</v>
      </c>
    </row>
    <row r="16" spans="1:37" ht="16.149999999999999" customHeight="1" x14ac:dyDescent="0.25">
      <c r="B16" s="101" t="s">
        <v>6</v>
      </c>
      <c r="C16" s="102"/>
      <c r="D16" s="21" t="e">
        <f>D12/D10</f>
        <v>#DIV/0!</v>
      </c>
      <c r="E16" s="112"/>
      <c r="F16" s="112"/>
      <c r="G16" s="112"/>
      <c r="H16" s="112"/>
      <c r="I16" s="112"/>
      <c r="J16" s="112"/>
      <c r="K16" s="112"/>
      <c r="X16" s="32"/>
      <c r="Y16" s="26"/>
      <c r="Z16" s="52">
        <v>0</v>
      </c>
      <c r="AA16" s="53">
        <v>0</v>
      </c>
      <c r="AB16" s="54">
        <v>0</v>
      </c>
      <c r="AC16" s="54">
        <v>0</v>
      </c>
      <c r="AD16" s="55">
        <v>0</v>
      </c>
      <c r="AE16" s="56">
        <v>0</v>
      </c>
      <c r="AF16" s="39"/>
      <c r="AG16" s="9">
        <v>0</v>
      </c>
      <c r="AH16" s="57">
        <v>0</v>
      </c>
      <c r="AI16" s="58"/>
      <c r="AJ16" s="7">
        <v>0</v>
      </c>
      <c r="AK16" s="6">
        <v>0</v>
      </c>
    </row>
    <row r="17" spans="2:37" ht="28.5" customHeight="1" x14ac:dyDescent="0.25">
      <c r="B17" s="104" t="s">
        <v>8</v>
      </c>
      <c r="C17" s="105"/>
      <c r="D17" s="23">
        <f>(D8+$Z$12*D9)</f>
        <v>0</v>
      </c>
      <c r="E17" s="112"/>
      <c r="F17" s="112"/>
      <c r="G17" s="112"/>
      <c r="H17" s="112"/>
      <c r="I17" s="112"/>
      <c r="J17" s="112"/>
      <c r="K17" s="112"/>
      <c r="X17" s="32"/>
      <c r="Y17" s="27"/>
      <c r="Z17" s="59">
        <v>500000</v>
      </c>
      <c r="AA17" s="60">
        <v>1</v>
      </c>
      <c r="AB17" s="61">
        <v>10000</v>
      </c>
      <c r="AC17" s="61">
        <v>1</v>
      </c>
      <c r="AD17" s="62">
        <v>50000</v>
      </c>
      <c r="AE17" s="63">
        <v>1</v>
      </c>
      <c r="AF17" s="39"/>
      <c r="AG17" s="9">
        <v>0.1</v>
      </c>
      <c r="AH17" s="57">
        <v>1</v>
      </c>
      <c r="AI17" s="58"/>
      <c r="AJ17" s="9">
        <v>0.1</v>
      </c>
      <c r="AK17" s="13">
        <v>1</v>
      </c>
    </row>
    <row r="18" spans="2:37" ht="16.149999999999999" customHeight="1" x14ac:dyDescent="0.25">
      <c r="B18" s="95" t="s">
        <v>13</v>
      </c>
      <c r="C18" s="96"/>
      <c r="D18" s="28" t="e">
        <f>TRUNC(D17/D14,5)</f>
        <v>#DIV/0!</v>
      </c>
      <c r="E18" s="112"/>
      <c r="F18" s="112"/>
      <c r="G18" s="112"/>
      <c r="H18" s="112"/>
      <c r="I18" s="112"/>
      <c r="J18" s="112"/>
      <c r="K18" s="112"/>
      <c r="X18" s="32"/>
      <c r="Y18" s="27"/>
      <c r="Z18" s="64">
        <v>750000</v>
      </c>
      <c r="AA18" s="65">
        <v>2</v>
      </c>
      <c r="AB18" s="61">
        <v>20000</v>
      </c>
      <c r="AC18" s="61">
        <v>2</v>
      </c>
      <c r="AD18" s="62">
        <v>75000</v>
      </c>
      <c r="AE18" s="63">
        <v>2</v>
      </c>
      <c r="AF18" s="39"/>
      <c r="AG18" s="9">
        <v>0.2</v>
      </c>
      <c r="AH18" s="57">
        <v>2</v>
      </c>
      <c r="AI18" s="58"/>
      <c r="AJ18" s="9">
        <v>0.2</v>
      </c>
      <c r="AK18" s="8">
        <v>2</v>
      </c>
    </row>
    <row r="19" spans="2:37" ht="16.149999999999999" customHeight="1" x14ac:dyDescent="0.25">
      <c r="B19" s="97" t="s">
        <v>38</v>
      </c>
      <c r="C19" s="98"/>
      <c r="D19" s="14"/>
      <c r="E19" s="112"/>
      <c r="F19" s="112"/>
      <c r="G19" s="112"/>
      <c r="H19" s="112"/>
      <c r="I19" s="112"/>
      <c r="J19" s="112"/>
      <c r="K19" s="112"/>
      <c r="X19" s="32"/>
      <c r="Y19" s="27"/>
      <c r="Z19" s="66">
        <v>1000000</v>
      </c>
      <c r="AA19" s="67">
        <v>4</v>
      </c>
      <c r="AB19" s="61">
        <v>30000</v>
      </c>
      <c r="AC19" s="61">
        <v>3</v>
      </c>
      <c r="AD19" s="62">
        <v>100000</v>
      </c>
      <c r="AE19" s="63">
        <v>3</v>
      </c>
      <c r="AF19" s="39"/>
      <c r="AG19" s="9">
        <v>0.3</v>
      </c>
      <c r="AH19" s="57">
        <v>3</v>
      </c>
      <c r="AI19" s="68"/>
      <c r="AJ19" s="9">
        <v>0.3</v>
      </c>
      <c r="AK19" s="8">
        <v>3</v>
      </c>
    </row>
    <row r="20" spans="2:37" ht="16.149999999999999" customHeight="1" x14ac:dyDescent="0.25">
      <c r="B20" s="17"/>
      <c r="C20" s="18" t="s">
        <v>34</v>
      </c>
      <c r="D20" s="15">
        <f>IF($D$7="Feature",VLOOKUP($D$13,$Z$15:$AA$31,2,1),IF($D$7="Television",VLOOKUP($D$13,$AD$15:$AE$31,2,1),IF($D$7="Independent",VLOOKUP($D$13,$AB$15:$AC$31,2,1),IF($D$7="Relocating TV",VLOOKUP($D$13,$AD$15:$AE$31,2,1),ERROR))))</f>
        <v>0</v>
      </c>
      <c r="E20" s="112"/>
      <c r="F20" s="112"/>
      <c r="G20" s="112"/>
      <c r="H20" s="112"/>
      <c r="I20" s="112"/>
      <c r="J20" s="112"/>
      <c r="K20" s="112"/>
      <c r="X20" s="32"/>
      <c r="Y20" s="27"/>
      <c r="Z20" s="66">
        <v>1500000</v>
      </c>
      <c r="AA20" s="67">
        <v>5</v>
      </c>
      <c r="AB20" s="61">
        <v>40000</v>
      </c>
      <c r="AC20" s="61">
        <v>4</v>
      </c>
      <c r="AD20" s="62">
        <v>200000</v>
      </c>
      <c r="AE20" s="63">
        <v>4</v>
      </c>
      <c r="AF20" s="39"/>
      <c r="AG20" s="9">
        <v>0.4</v>
      </c>
      <c r="AH20" s="57">
        <v>4</v>
      </c>
      <c r="AI20" s="68"/>
      <c r="AJ20" s="9">
        <v>0.4</v>
      </c>
      <c r="AK20" s="8">
        <v>4</v>
      </c>
    </row>
    <row r="21" spans="2:37" ht="16.149999999999999" customHeight="1" x14ac:dyDescent="0.25">
      <c r="B21" s="17"/>
      <c r="C21" s="18" t="s">
        <v>35</v>
      </c>
      <c r="D21" s="16" t="e">
        <f>VLOOKUP(D15,$AG$15:$AH$26,2,1)</f>
        <v>#DIV/0!</v>
      </c>
      <c r="X21" s="32"/>
      <c r="Y21" s="27"/>
      <c r="Z21" s="66">
        <v>2000000</v>
      </c>
      <c r="AA21" s="67">
        <v>6</v>
      </c>
      <c r="AB21" s="61">
        <v>50000</v>
      </c>
      <c r="AC21" s="61">
        <v>5</v>
      </c>
      <c r="AD21" s="69">
        <v>300000</v>
      </c>
      <c r="AE21" s="63">
        <v>5</v>
      </c>
      <c r="AF21" s="39"/>
      <c r="AG21" s="9">
        <v>0.5</v>
      </c>
      <c r="AH21" s="57">
        <v>5</v>
      </c>
      <c r="AI21" s="68"/>
      <c r="AJ21" s="9">
        <v>0.5</v>
      </c>
      <c r="AK21" s="8">
        <v>5</v>
      </c>
    </row>
    <row r="22" spans="2:37" ht="16.149999999999999" customHeight="1" thickBot="1" x14ac:dyDescent="0.3">
      <c r="B22" s="17"/>
      <c r="C22" s="18" t="s">
        <v>24</v>
      </c>
      <c r="D22" s="19" t="e">
        <f>VLOOKUP(D16,$AJ$15:$AK$23,2,1)</f>
        <v>#DIV/0!</v>
      </c>
      <c r="X22" s="32"/>
      <c r="Y22" s="27"/>
      <c r="Z22" s="66">
        <v>2500000</v>
      </c>
      <c r="AA22" s="67">
        <v>7</v>
      </c>
      <c r="AB22" s="61">
        <v>75000</v>
      </c>
      <c r="AC22" s="61">
        <v>6</v>
      </c>
      <c r="AD22" s="62">
        <v>450000</v>
      </c>
      <c r="AE22" s="63">
        <v>6</v>
      </c>
      <c r="AF22" s="39"/>
      <c r="AG22" s="9">
        <v>0.6</v>
      </c>
      <c r="AH22" s="57">
        <v>6</v>
      </c>
      <c r="AI22" s="68"/>
      <c r="AJ22" s="9">
        <v>0.6</v>
      </c>
      <c r="AK22" s="8">
        <v>6</v>
      </c>
    </row>
    <row r="23" spans="2:37" ht="30" customHeight="1" thickBot="1" x14ac:dyDescent="0.3">
      <c r="B23" s="99" t="s">
        <v>14</v>
      </c>
      <c r="C23" s="100"/>
      <c r="D23" s="29" t="e">
        <f>TRUNC(D18*(1+(IF(SUM(D20:D22)&gt;25,25,SUM(D20:D22)))*$AA$12/100),5)</f>
        <v>#DIV/0!</v>
      </c>
      <c r="X23" s="32"/>
      <c r="Y23" s="27"/>
      <c r="Z23" s="66">
        <v>3000000</v>
      </c>
      <c r="AA23" s="67">
        <v>8</v>
      </c>
      <c r="AB23" s="70">
        <v>100000</v>
      </c>
      <c r="AC23" s="71">
        <v>7</v>
      </c>
      <c r="AD23" s="62">
        <v>600000</v>
      </c>
      <c r="AE23" s="63">
        <v>7</v>
      </c>
      <c r="AF23" s="39"/>
      <c r="AG23" s="9">
        <v>0.7</v>
      </c>
      <c r="AH23" s="57">
        <v>7</v>
      </c>
      <c r="AI23" s="68"/>
      <c r="AJ23" s="11">
        <v>0.7</v>
      </c>
      <c r="AK23" s="10">
        <v>7</v>
      </c>
    </row>
    <row r="24" spans="2:37" x14ac:dyDescent="0.25">
      <c r="B24" s="93" t="s">
        <v>27</v>
      </c>
      <c r="C24" s="93"/>
      <c r="D24" s="93"/>
      <c r="X24" s="32"/>
      <c r="Y24" s="27"/>
      <c r="Z24" s="66">
        <v>3500000</v>
      </c>
      <c r="AA24" s="72">
        <v>9</v>
      </c>
      <c r="AB24" s="61">
        <v>200000</v>
      </c>
      <c r="AC24" s="73">
        <v>8</v>
      </c>
      <c r="AD24" s="62">
        <v>750000</v>
      </c>
      <c r="AE24" s="63">
        <v>8</v>
      </c>
      <c r="AF24" s="39"/>
      <c r="AG24" s="9">
        <v>0.8</v>
      </c>
      <c r="AH24" s="57">
        <v>8</v>
      </c>
      <c r="AI24" s="68"/>
      <c r="AJ24" s="68"/>
      <c r="AK24" s="68"/>
    </row>
    <row r="25" spans="2:37" ht="12" customHeight="1" x14ac:dyDescent="0.25">
      <c r="B25" s="94"/>
      <c r="C25" s="94"/>
      <c r="D25" s="94"/>
      <c r="X25" s="32"/>
      <c r="Y25" s="27"/>
      <c r="Z25" s="66">
        <v>4000000</v>
      </c>
      <c r="AA25" s="67">
        <v>9</v>
      </c>
      <c r="AB25" s="61">
        <v>250000</v>
      </c>
      <c r="AC25" s="73">
        <v>9</v>
      </c>
      <c r="AD25" s="62">
        <v>1000000</v>
      </c>
      <c r="AE25" s="63">
        <v>9</v>
      </c>
      <c r="AF25" s="39"/>
      <c r="AG25" s="9">
        <v>0.9</v>
      </c>
      <c r="AH25" s="57">
        <v>9</v>
      </c>
      <c r="AI25" s="68"/>
      <c r="AJ25" s="68"/>
      <c r="AK25" s="38"/>
    </row>
    <row r="26" spans="2:37" ht="15.75" thickBot="1" x14ac:dyDescent="0.3">
      <c r="B26" s="94"/>
      <c r="C26" s="94"/>
      <c r="D26" s="94"/>
      <c r="X26" s="32"/>
      <c r="Y26" s="27"/>
      <c r="Z26" s="66">
        <v>4500000</v>
      </c>
      <c r="AA26" s="67">
        <v>10</v>
      </c>
      <c r="AB26" s="61">
        <v>300000</v>
      </c>
      <c r="AC26" s="61">
        <v>10</v>
      </c>
      <c r="AD26" s="62">
        <v>2000000</v>
      </c>
      <c r="AE26" s="63">
        <v>10</v>
      </c>
      <c r="AF26" s="39"/>
      <c r="AG26" s="11">
        <v>1</v>
      </c>
      <c r="AH26" s="74">
        <v>10</v>
      </c>
      <c r="AI26" s="41"/>
      <c r="AJ26" s="42"/>
      <c r="AK26" s="38"/>
    </row>
    <row r="27" spans="2:37" ht="15.75" thickBot="1" x14ac:dyDescent="0.3">
      <c r="B27" s="94"/>
      <c r="C27" s="94"/>
      <c r="D27" s="94"/>
      <c r="X27" s="32"/>
      <c r="Y27" s="75"/>
      <c r="Z27" s="66">
        <v>5000000</v>
      </c>
      <c r="AA27" s="67">
        <v>11</v>
      </c>
      <c r="AB27" s="61">
        <v>350000</v>
      </c>
      <c r="AC27" s="61">
        <v>11</v>
      </c>
      <c r="AD27" s="62">
        <v>3000000</v>
      </c>
      <c r="AE27" s="63">
        <v>11</v>
      </c>
      <c r="AF27" s="39"/>
      <c r="AG27" s="76"/>
      <c r="AH27" s="68"/>
      <c r="AI27" s="41"/>
      <c r="AJ27" s="42"/>
      <c r="AK27" s="38"/>
    </row>
    <row r="28" spans="2:37" ht="51.75" thickBot="1" x14ac:dyDescent="0.3">
      <c r="B28" s="94"/>
      <c r="C28" s="94"/>
      <c r="D28" s="94"/>
      <c r="Z28" s="66">
        <v>5500000</v>
      </c>
      <c r="AA28" s="67">
        <v>12</v>
      </c>
      <c r="AB28" s="61">
        <v>400000</v>
      </c>
      <c r="AC28" s="61">
        <v>12</v>
      </c>
      <c r="AD28" s="62">
        <v>3500000</v>
      </c>
      <c r="AE28" s="63">
        <v>12</v>
      </c>
      <c r="AG28" s="3" t="s">
        <v>9</v>
      </c>
      <c r="AH28" s="38"/>
    </row>
    <row r="29" spans="2:37" ht="15.75" thickBot="1" x14ac:dyDescent="0.3">
      <c r="B29" s="94"/>
      <c r="C29" s="94"/>
      <c r="D29" s="94"/>
      <c r="Z29" s="66">
        <v>6000000</v>
      </c>
      <c r="AA29" s="67">
        <v>13</v>
      </c>
      <c r="AB29" s="61">
        <v>450000</v>
      </c>
      <c r="AC29" s="61">
        <v>13</v>
      </c>
      <c r="AD29" s="62">
        <v>4000000</v>
      </c>
      <c r="AE29" s="63">
        <v>13</v>
      </c>
      <c r="AG29" s="12">
        <f>AH24+AK23+AA26</f>
        <v>25</v>
      </c>
      <c r="AH29" s="38"/>
    </row>
    <row r="30" spans="2:37" x14ac:dyDescent="0.25">
      <c r="B30" s="94"/>
      <c r="C30" s="94"/>
      <c r="D30" s="94"/>
      <c r="Z30" s="66">
        <v>8000000</v>
      </c>
      <c r="AA30" s="67">
        <v>14</v>
      </c>
      <c r="AB30" s="61">
        <v>550000</v>
      </c>
      <c r="AC30" s="61">
        <v>14</v>
      </c>
      <c r="AD30" s="62">
        <v>4500000</v>
      </c>
      <c r="AE30" s="63">
        <v>14</v>
      </c>
    </row>
    <row r="31" spans="2:37" x14ac:dyDescent="0.25">
      <c r="Z31" s="66">
        <v>10000000</v>
      </c>
      <c r="AA31" s="72">
        <v>15</v>
      </c>
      <c r="AB31" s="61">
        <v>600000</v>
      </c>
      <c r="AC31" s="61">
        <v>15</v>
      </c>
      <c r="AD31" s="62">
        <v>5000000</v>
      </c>
      <c r="AE31" s="63">
        <v>15</v>
      </c>
    </row>
    <row r="102" spans="1:1" x14ac:dyDescent="0.25">
      <c r="A102" s="1" t="s">
        <v>20</v>
      </c>
    </row>
  </sheetData>
  <sheetProtection algorithmName="SHA-512" hashValue="gH8M4bLLFU31FZkiAVAmX/iD08BxgG/aQMVyIKSCLaAS/dBLoanf9jmuL6g9rNWelaSe7oGJM53p3kOU15A2Xg==" saltValue="HpOcJT7XlJUCGm1BNjrsTQ==" spinCount="100000" sheet="1" objects="1" scenarios="1"/>
  <mergeCells count="27">
    <mergeCell ref="B1:C1"/>
    <mergeCell ref="B17:C17"/>
    <mergeCell ref="AD14:AE14"/>
    <mergeCell ref="B2:D2"/>
    <mergeCell ref="AG14:AH14"/>
    <mergeCell ref="B5:D5"/>
    <mergeCell ref="AB14:AC14"/>
    <mergeCell ref="E8:K20"/>
    <mergeCell ref="B7:C7"/>
    <mergeCell ref="B6:C6"/>
    <mergeCell ref="B14:C14"/>
    <mergeCell ref="B15:C15"/>
    <mergeCell ref="B9:C9"/>
    <mergeCell ref="B8:C8"/>
    <mergeCell ref="B10:C10"/>
    <mergeCell ref="B11:C11"/>
    <mergeCell ref="B24:D30"/>
    <mergeCell ref="B18:C18"/>
    <mergeCell ref="B19:C19"/>
    <mergeCell ref="B23:C23"/>
    <mergeCell ref="B16:C16"/>
    <mergeCell ref="AJ14:AK14"/>
    <mergeCell ref="Z14:AA14"/>
    <mergeCell ref="B3:D3"/>
    <mergeCell ref="B4:D4"/>
    <mergeCell ref="B12:C12"/>
    <mergeCell ref="B13:C13"/>
  </mergeCells>
  <dataValidations count="2">
    <dataValidation type="list" allowBlank="1" showInputMessage="1" showErrorMessage="1" sqref="H5" xr:uid="{00000000-0002-0000-0000-000000000000}">
      <formula1>$I$5:$I$7</formula1>
    </dataValidation>
    <dataValidation type="list" showInputMessage="1" showErrorMessage="1" errorTitle="Invalid" error="You must choose from the four choices listed in the drop down menu." sqref="D7" xr:uid="{00000000-0002-0000-0000-000001000000}">
      <formula1>$Z$4:$Z$7</formula1>
    </dataValidation>
  </dataValidation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CD18C3F2BF74A89A836B933AD99C3" ma:contentTypeVersion="10" ma:contentTypeDescription="Create a new document." ma:contentTypeScope="" ma:versionID="83310df80ed8d718f6edf284183e4a65">
  <xsd:schema xmlns:xsd="http://www.w3.org/2001/XMLSchema" xmlns:xs="http://www.w3.org/2001/XMLSchema" xmlns:p="http://schemas.microsoft.com/office/2006/metadata/properties" xmlns:ns2="3774b854-de57-48d0-8b82-a0ccb1803a38" xmlns:ns3="3503691b-ac04-4096-b1eb-1f7481db7486" targetNamespace="http://schemas.microsoft.com/office/2006/metadata/properties" ma:root="true" ma:fieldsID="957fcdb18f6046f025ba0a394615f79a" ns2:_="" ns3:_="">
    <xsd:import namespace="3774b854-de57-48d0-8b82-a0ccb1803a38"/>
    <xsd:import namespace="3503691b-ac04-4096-b1eb-1f7481db74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4b854-de57-48d0-8b82-a0ccb1803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3691b-ac04-4096-b1eb-1f7481db748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66886-9DBC-4489-9779-333C4226D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74b854-de57-48d0-8b82-a0ccb1803a38"/>
    <ds:schemaRef ds:uri="3503691b-ac04-4096-b1eb-1f7481db74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C91E67-F90E-41D8-9126-157FA646490B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3503691b-ac04-4096-b1eb-1f7481db7486"/>
    <ds:schemaRef ds:uri="3774b854-de57-48d0-8b82-a0ccb1803a38"/>
  </ds:schemaRefs>
</ds:datastoreItem>
</file>

<file path=customXml/itemProps3.xml><?xml version="1.0" encoding="utf-8"?>
<ds:datastoreItem xmlns:ds="http://schemas.openxmlformats.org/officeDocument/2006/customXml" ds:itemID="{CEBAE19F-34C9-4FEF-B8E9-5122C5D244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Company>California Technology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Abdo</dc:creator>
  <cp:lastModifiedBy>Nick Abdo</cp:lastModifiedBy>
  <cp:lastPrinted>2015-09-29T22:17:36Z</cp:lastPrinted>
  <dcterms:created xsi:type="dcterms:W3CDTF">2014-11-03T23:23:15Z</dcterms:created>
  <dcterms:modified xsi:type="dcterms:W3CDTF">2019-02-06T17:53:14Z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0x0101004E1CD18C3F2BF74A89A836B933AD99C3</vt:lpwstr>
  </property>
</Properties>
</file>